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9155" windowHeight="7230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G34" i="1"/>
  <c r="F34"/>
  <c r="D34"/>
  <c r="C24"/>
  <c r="D27"/>
  <c r="E27" s="1"/>
  <c r="F27" s="1"/>
  <c r="G27" s="1"/>
  <c r="D26"/>
  <c r="E26" s="1"/>
  <c r="F26" s="1"/>
  <c r="G26" s="1"/>
  <c r="E34"/>
  <c r="D23"/>
  <c r="E23" s="1"/>
  <c r="F23" s="1"/>
  <c r="G23" s="1"/>
  <c r="D22"/>
  <c r="E22" s="1"/>
  <c r="F22" s="1"/>
  <c r="G22" s="1"/>
  <c r="D8"/>
  <c r="E8" s="1"/>
  <c r="F8" s="1"/>
  <c r="G8" s="1"/>
  <c r="D9"/>
  <c r="E9" s="1"/>
  <c r="F9" s="1"/>
  <c r="G9" s="1"/>
  <c r="D10"/>
  <c r="E10" s="1"/>
  <c r="F10" s="1"/>
  <c r="G10" s="1"/>
  <c r="D11"/>
  <c r="E11" s="1"/>
  <c r="F11" s="1"/>
  <c r="G11" s="1"/>
  <c r="D12"/>
  <c r="E12" s="1"/>
  <c r="F12" s="1"/>
  <c r="G12" s="1"/>
  <c r="D13"/>
  <c r="E13" s="1"/>
  <c r="F13" s="1"/>
  <c r="G13" s="1"/>
  <c r="D14"/>
  <c r="E14" s="1"/>
  <c r="F14" s="1"/>
  <c r="G14" s="1"/>
  <c r="D15"/>
  <c r="E15" s="1"/>
  <c r="F15" s="1"/>
  <c r="G15" s="1"/>
  <c r="D16"/>
  <c r="E16" s="1"/>
  <c r="F16" s="1"/>
  <c r="G16" s="1"/>
  <c r="D17"/>
  <c r="E17" s="1"/>
  <c r="F17" s="1"/>
  <c r="G17" s="1"/>
  <c r="D18"/>
  <c r="E18" s="1"/>
  <c r="F18" s="1"/>
  <c r="G18" s="1"/>
  <c r="D19"/>
  <c r="E19" s="1"/>
  <c r="F19" s="1"/>
  <c r="G19" s="1"/>
  <c r="D20"/>
  <c r="E20" s="1"/>
  <c r="F20" s="1"/>
  <c r="G20" s="1"/>
  <c r="D7"/>
  <c r="E7" s="1"/>
  <c r="D28"/>
  <c r="E28" s="1"/>
  <c r="F28" s="1"/>
  <c r="G28" s="1"/>
  <c r="C21"/>
  <c r="E21" l="1"/>
  <c r="D21"/>
  <c r="D24" s="1"/>
  <c r="F7"/>
  <c r="G7" s="1"/>
  <c r="G21" l="1"/>
  <c r="G24" s="1"/>
  <c r="F21"/>
  <c r="F24" s="1"/>
  <c r="E24"/>
</calcChain>
</file>

<file path=xl/sharedStrings.xml><?xml version="1.0" encoding="utf-8"?>
<sst xmlns="http://schemas.openxmlformats.org/spreadsheetml/2006/main" count="62" uniqueCount="55">
  <si>
    <t>1.1.1.0.00.00.00.00</t>
  </si>
  <si>
    <t>IMPOSTOS</t>
  </si>
  <si>
    <t>1.1.2.0.00.00.00.00</t>
  </si>
  <si>
    <t>TAXAS</t>
  </si>
  <si>
    <t>1.1.3.0.00.00.00.00</t>
  </si>
  <si>
    <t>CONTRIBUIÇÃO DE MELHORIA</t>
  </si>
  <si>
    <t>1.2.0.0.00.00.00.00</t>
  </si>
  <si>
    <t xml:space="preserve">RECEITA DE CONTRIBUICÕES </t>
  </si>
  <si>
    <t>1.3.0.0.00.00.00.00</t>
  </si>
  <si>
    <t>RECEITA PATRIMONIAL</t>
  </si>
  <si>
    <t>1.6.0.0.00.00.00.00</t>
  </si>
  <si>
    <t xml:space="preserve">RECEITA DE SERVIÇOS </t>
  </si>
  <si>
    <t>1.7.2.0.00.00.00.00</t>
  </si>
  <si>
    <t>TRANSFERÊNCIAS INTERGOVERNAMEN</t>
  </si>
  <si>
    <t>1.9.0.0.00.00.00.00</t>
  </si>
  <si>
    <t xml:space="preserve">OUTRAS RECEITAS CORRENTES </t>
  </si>
  <si>
    <t>2.1.0.0.00.00.00.00</t>
  </si>
  <si>
    <t>OPERACÕES DE CRÉDITO</t>
  </si>
  <si>
    <t>2.2.0.0.00.00.00.00</t>
  </si>
  <si>
    <t xml:space="preserve">ALIENAÇÃO DE BENS </t>
  </si>
  <si>
    <t>2.4.0.0.00.00.00.00</t>
  </si>
  <si>
    <t xml:space="preserve">TRANSFERÊNCIAS DE CAPITAL </t>
  </si>
  <si>
    <t>7.2.1.0.00.00.00.00</t>
  </si>
  <si>
    <t>CONTRIBUICÕES SOCIAIS</t>
  </si>
  <si>
    <t>1.7.3.0.00.00.00.00</t>
  </si>
  <si>
    <t>TRANSFERÊNCIAS DE INSTITUICÕES</t>
  </si>
  <si>
    <t>1.7.6.0.00.00.00.00</t>
  </si>
  <si>
    <t xml:space="preserve">TRANSFERÊNCIAS DE CONVÊNIOS </t>
  </si>
  <si>
    <t>(-) Dedução de Receita para formação do FUNDEB</t>
  </si>
  <si>
    <t xml:space="preserve">(-) Dedução da Receita por Renúncia </t>
  </si>
  <si>
    <t>ESTRUTURAL</t>
  </si>
  <si>
    <t>NOMENCLATURA</t>
  </si>
  <si>
    <t>VALOR</t>
  </si>
  <si>
    <t>RECEITA</t>
  </si>
  <si>
    <t>RECEITA CONTRIBUIÇÕES RPPS</t>
  </si>
  <si>
    <t>RECEITA PATRIMONIAL RPPS</t>
  </si>
  <si>
    <t>CONTRIBUIÇÕES SOCIAIS RPPS</t>
  </si>
  <si>
    <t xml:space="preserve">Notas: </t>
  </si>
  <si>
    <t>a) Esta planilha sugere a estimativa segundo o último  exercícios em vigor. Entretanto, havendo previsão de valores mais confiáveis deve-se adotar esta previsão.</t>
  </si>
  <si>
    <t>MEMORIA DE CALCULO</t>
  </si>
  <si>
    <t xml:space="preserve">Inflação projetada </t>
  </si>
  <si>
    <t>Icms</t>
  </si>
  <si>
    <t>%</t>
  </si>
  <si>
    <t xml:space="preserve"> TOTAL</t>
  </si>
  <si>
    <t xml:space="preserve">                                          _____________________     _____________________                                           </t>
  </si>
  <si>
    <t xml:space="preserve">                                             ADRIANA AZEVEDO        CLAUDIO AFONSO ALFLEN                                           </t>
  </si>
  <si>
    <t xml:space="preserve">                                              CRC 082989/0                PREFEITO                                                  </t>
  </si>
  <si>
    <t xml:space="preserve">                                                CONTADORA                                                                           </t>
  </si>
  <si>
    <t>PREFEITURA MUNICIPAL DE VICTOR GRAEFF</t>
  </si>
  <si>
    <t>PLANO PLURIANUAL</t>
  </si>
  <si>
    <t>DEMONSTRATIVO DA METODOLOGIA DE CÁLCULO DAS RECEITAS</t>
  </si>
  <si>
    <t>Tributos Municipais</t>
  </si>
  <si>
    <t>b) Índice de preço corresponde à inflação projetada para o exercício. A base para 2018 (3,10% ); 2019 (4% ); 2020 (4% ) e 2021 (4%), conforme projetado pelo IBGE.</t>
  </si>
  <si>
    <t>c) índice de quantidade corresponde ao % de crescimento real da receita. A base para 2018 (0,5% ); 2019 (1,5% ); 2020 (1,5% ) e 2021 (1,5%).</t>
  </si>
  <si>
    <t>d)Tributos  Municipais. A base para  2019 (0,5% ); 2020 (0,5% ) e 2021 (0,5%).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</si>
</sst>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-* #,##0.00_-;\-* #,##0.00_-;_-* &quot;-&quot;??_-;_-@_-"/>
    <numFmt numFmtId="165" formatCode="_(&quot;R$ &quot;* #,##0.00_);_(&quot;R$ &quot;* \(#,##0.00\);_(&quot;R$ &quot;* &quot;-&quot;??_);_(@_)"/>
    <numFmt numFmtId="166" formatCode="_(* #,##0.00_);_(* \(#,##0.00\);_(* &quot;-&quot;??_);_(@_)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ourier New"/>
      <family val="3"/>
    </font>
    <font>
      <sz val="9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9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166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34">
    <xf numFmtId="0" fontId="0" fillId="0" borderId="0" xfId="0"/>
    <xf numFmtId="43" fontId="2" fillId="0" borderId="1" xfId="1" applyFont="1" applyBorder="1"/>
    <xf numFmtId="43" fontId="2" fillId="0" borderId="1" xfId="0" applyNumberFormat="1" applyFont="1" applyBorder="1"/>
    <xf numFmtId="0" fontId="2" fillId="0" borderId="1" xfId="0" applyFont="1" applyBorder="1"/>
    <xf numFmtId="4" fontId="2" fillId="0" borderId="1" xfId="0" applyNumberFormat="1" applyFont="1" applyBorder="1"/>
    <xf numFmtId="0" fontId="3" fillId="0" borderId="1" xfId="0" applyFont="1" applyBorder="1"/>
    <xf numFmtId="0" fontId="2" fillId="0" borderId="1" xfId="0" applyFont="1" applyFill="1" applyBorder="1"/>
    <xf numFmtId="4" fontId="2" fillId="2" borderId="1" xfId="0" applyNumberFormat="1" applyFont="1" applyFill="1" applyBorder="1"/>
    <xf numFmtId="0" fontId="0" fillId="0" borderId="0" xfId="0"/>
    <xf numFmtId="0" fontId="8" fillId="0" borderId="1" xfId="0" applyFont="1" applyBorder="1" applyAlignment="1">
      <alignment horizontal="center"/>
    </xf>
    <xf numFmtId="0" fontId="3" fillId="0" borderId="0" xfId="0" applyFont="1"/>
    <xf numFmtId="0" fontId="9" fillId="0" borderId="0" xfId="0" applyFont="1"/>
    <xf numFmtId="0" fontId="3" fillId="0" borderId="1" xfId="0" applyFont="1" applyBorder="1" applyAlignment="1">
      <alignment horizontal="left"/>
    </xf>
    <xf numFmtId="0" fontId="10" fillId="0" borderId="1" xfId="0" applyFont="1" applyBorder="1"/>
    <xf numFmtId="2" fontId="10" fillId="0" borderId="1" xfId="0" applyNumberFormat="1" applyFont="1" applyBorder="1" applyAlignment="1">
      <alignment horizontal="right"/>
    </xf>
    <xf numFmtId="2" fontId="10" fillId="0" borderId="1" xfId="0" applyNumberFormat="1" applyFont="1" applyBorder="1"/>
    <xf numFmtId="1" fontId="10" fillId="0" borderId="1" xfId="0" applyNumberFormat="1" applyFont="1" applyBorder="1" applyAlignment="1">
      <alignment horizontal="right"/>
    </xf>
    <xf numFmtId="0" fontId="11" fillId="0" borderId="1" xfId="0" applyFont="1" applyBorder="1"/>
    <xf numFmtId="2" fontId="11" fillId="0" borderId="1" xfId="0" applyNumberFormat="1" applyFont="1" applyBorder="1"/>
    <xf numFmtId="0" fontId="12" fillId="0" borderId="0" xfId="0" applyFont="1" applyFill="1" applyBorder="1"/>
    <xf numFmtId="0" fontId="13" fillId="0" borderId="0" xfId="0" applyFont="1"/>
    <xf numFmtId="1" fontId="13" fillId="0" borderId="0" xfId="0" applyNumberFormat="1" applyFont="1"/>
    <xf numFmtId="0" fontId="13" fillId="0" borderId="0" xfId="0" applyFont="1" applyFill="1" applyBorder="1"/>
    <xf numFmtId="0" fontId="13" fillId="0" borderId="0" xfId="0" applyFont="1" applyAlignment="1"/>
    <xf numFmtId="0" fontId="7" fillId="0" borderId="0" xfId="2" applyFont="1" applyAlignment="1">
      <alignment horizontal="center"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13" fillId="0" borderId="0" xfId="0" applyFont="1" applyFill="1" applyBorder="1" applyAlignment="1">
      <alignment horizontal="left"/>
    </xf>
  </cellXfs>
  <cellStyles count="12">
    <cellStyle name="Moeda 2" xfId="3"/>
    <cellStyle name="Normal" xfId="0" builtinId="0"/>
    <cellStyle name="Normal 2" xfId="4"/>
    <cellStyle name="Normal 3" xfId="5"/>
    <cellStyle name="Normal 4" xfId="2"/>
    <cellStyle name="Normal 5" xfId="6"/>
    <cellStyle name="Porcentagem 2" xfId="7"/>
    <cellStyle name="Separador de milhares" xfId="1" builtinId="3"/>
    <cellStyle name="Separador de milhares 2" xfId="9"/>
    <cellStyle name="Separador de milhares 3" xfId="8"/>
    <cellStyle name="Vírgula 2" xfId="10"/>
    <cellStyle name="Vírgula 3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4"/>
  <sheetViews>
    <sheetView tabSelected="1" topLeftCell="A16" workbookViewId="0">
      <selection activeCell="B17" sqref="B17"/>
    </sheetView>
  </sheetViews>
  <sheetFormatPr defaultRowHeight="15"/>
  <cols>
    <col min="1" max="1" width="20.28515625" bestFit="1" customWidth="1"/>
    <col min="2" max="2" width="48.28515625" bestFit="1" customWidth="1"/>
    <col min="3" max="3" width="16" bestFit="1" customWidth="1"/>
    <col min="4" max="7" width="16.140625" bestFit="1" customWidth="1"/>
    <col min="8" max="8" width="14.7109375" customWidth="1"/>
  </cols>
  <sheetData>
    <row r="1" spans="1:11">
      <c r="A1" s="24" t="s">
        <v>48</v>
      </c>
      <c r="B1" s="24"/>
      <c r="C1" s="24"/>
      <c r="D1" s="24"/>
      <c r="E1" s="24"/>
      <c r="F1" s="24"/>
      <c r="G1" s="24"/>
    </row>
    <row r="2" spans="1:11">
      <c r="A2" s="24" t="s">
        <v>49</v>
      </c>
      <c r="B2" s="24"/>
      <c r="C2" s="24"/>
      <c r="D2" s="24"/>
      <c r="E2" s="24"/>
      <c r="F2" s="24"/>
      <c r="G2" s="24"/>
    </row>
    <row r="3" spans="1:11" s="8" customFormat="1">
      <c r="A3" s="24"/>
      <c r="B3" s="24"/>
      <c r="C3" s="24"/>
      <c r="D3" s="24"/>
      <c r="E3" s="24"/>
      <c r="F3" s="24"/>
      <c r="G3" s="24"/>
    </row>
    <row r="4" spans="1:11">
      <c r="A4" s="27" t="s">
        <v>50</v>
      </c>
      <c r="B4" s="27"/>
      <c r="C4" s="27"/>
      <c r="D4" s="27"/>
      <c r="E4" s="27"/>
      <c r="F4" s="27"/>
      <c r="G4" s="27"/>
    </row>
    <row r="5" spans="1:11">
      <c r="A5" s="32" t="s">
        <v>33</v>
      </c>
      <c r="B5" s="32"/>
      <c r="C5" s="9">
        <v>2017</v>
      </c>
      <c r="D5" s="9">
        <v>2018</v>
      </c>
      <c r="E5" s="9">
        <v>2019</v>
      </c>
      <c r="F5" s="9">
        <v>2020</v>
      </c>
      <c r="G5" s="9">
        <v>2021</v>
      </c>
      <c r="H5" s="10"/>
      <c r="I5" s="10"/>
      <c r="J5" s="10"/>
      <c r="K5" s="10"/>
    </row>
    <row r="6" spans="1:11">
      <c r="A6" s="9" t="s">
        <v>30</v>
      </c>
      <c r="B6" s="9" t="s">
        <v>31</v>
      </c>
      <c r="C6" s="9" t="s">
        <v>32</v>
      </c>
      <c r="D6" s="9" t="s">
        <v>32</v>
      </c>
      <c r="E6" s="9" t="s">
        <v>32</v>
      </c>
      <c r="F6" s="9" t="s">
        <v>32</v>
      </c>
      <c r="G6" s="9" t="s">
        <v>32</v>
      </c>
      <c r="H6" s="10"/>
      <c r="I6" s="10"/>
      <c r="J6" s="10"/>
      <c r="K6" s="10"/>
    </row>
    <row r="7" spans="1:11">
      <c r="A7" s="3" t="s">
        <v>0</v>
      </c>
      <c r="B7" s="3" t="s">
        <v>1</v>
      </c>
      <c r="C7" s="4">
        <v>1246779.56</v>
      </c>
      <c r="D7" s="1">
        <f>C7*1.05</f>
        <v>1309118.5380000002</v>
      </c>
      <c r="E7" s="2">
        <f>D7*1.06</f>
        <v>1387665.6502800002</v>
      </c>
      <c r="F7" s="2">
        <f>E7*1.07</f>
        <v>1484802.2457996004</v>
      </c>
      <c r="G7" s="2">
        <f>F7*1.08</f>
        <v>1603586.4254635684</v>
      </c>
      <c r="H7" s="10"/>
      <c r="I7" s="10"/>
      <c r="J7" s="10"/>
      <c r="K7" s="10"/>
    </row>
    <row r="8" spans="1:11">
      <c r="A8" s="3" t="s">
        <v>2</v>
      </c>
      <c r="B8" s="3" t="s">
        <v>3</v>
      </c>
      <c r="C8" s="4">
        <v>195200</v>
      </c>
      <c r="D8" s="1">
        <f t="shared" ref="D8:D20" si="0">C8*1.05</f>
        <v>204960</v>
      </c>
      <c r="E8" s="2">
        <f t="shared" ref="E8:E20" si="1">D8*1.06</f>
        <v>217257.60000000001</v>
      </c>
      <c r="F8" s="2">
        <f t="shared" ref="F8:F20" si="2">E8*1.07</f>
        <v>232465.63200000001</v>
      </c>
      <c r="G8" s="2">
        <f t="shared" ref="G8:G20" si="3">F8*1.08</f>
        <v>251062.88256000003</v>
      </c>
      <c r="H8" s="10"/>
      <c r="I8" s="10"/>
      <c r="J8" s="10"/>
      <c r="K8" s="10"/>
    </row>
    <row r="9" spans="1:11">
      <c r="A9" s="3" t="s">
        <v>4</v>
      </c>
      <c r="B9" s="3" t="s">
        <v>5</v>
      </c>
      <c r="C9" s="4">
        <v>60000</v>
      </c>
      <c r="D9" s="1">
        <f t="shared" si="0"/>
        <v>63000</v>
      </c>
      <c r="E9" s="2">
        <f t="shared" si="1"/>
        <v>66780</v>
      </c>
      <c r="F9" s="2">
        <f t="shared" si="2"/>
        <v>71454.600000000006</v>
      </c>
      <c r="G9" s="2">
        <f t="shared" si="3"/>
        <v>77170.968000000008</v>
      </c>
      <c r="H9" s="10"/>
      <c r="I9" s="10"/>
      <c r="J9" s="10"/>
      <c r="K9" s="10"/>
    </row>
    <row r="10" spans="1:11">
      <c r="A10" s="3" t="s">
        <v>6</v>
      </c>
      <c r="B10" s="3" t="s">
        <v>7</v>
      </c>
      <c r="C10" s="4">
        <v>476220.2</v>
      </c>
      <c r="D10" s="1">
        <f t="shared" si="0"/>
        <v>500031.21</v>
      </c>
      <c r="E10" s="2">
        <f t="shared" si="1"/>
        <v>530033.08260000008</v>
      </c>
      <c r="F10" s="2">
        <f t="shared" si="2"/>
        <v>567135.39838200016</v>
      </c>
      <c r="G10" s="2">
        <f t="shared" si="3"/>
        <v>612506.23025256023</v>
      </c>
      <c r="H10" s="10"/>
      <c r="I10" s="10"/>
      <c r="J10" s="10"/>
      <c r="K10" s="10"/>
    </row>
    <row r="11" spans="1:11">
      <c r="A11" s="3" t="s">
        <v>8</v>
      </c>
      <c r="B11" s="3" t="s">
        <v>9</v>
      </c>
      <c r="C11" s="4">
        <v>1900896</v>
      </c>
      <c r="D11" s="1">
        <f t="shared" si="0"/>
        <v>1995940.8</v>
      </c>
      <c r="E11" s="2">
        <f t="shared" si="1"/>
        <v>2115697.2480000001</v>
      </c>
      <c r="F11" s="2">
        <f t="shared" si="2"/>
        <v>2263796.0553600001</v>
      </c>
      <c r="G11" s="2">
        <f t="shared" si="3"/>
        <v>2444899.7397888005</v>
      </c>
      <c r="H11" s="10"/>
      <c r="I11" s="10"/>
      <c r="J11" s="10"/>
      <c r="K11" s="10"/>
    </row>
    <row r="12" spans="1:11">
      <c r="A12" s="3" t="s">
        <v>10</v>
      </c>
      <c r="B12" s="3" t="s">
        <v>11</v>
      </c>
      <c r="C12" s="4">
        <v>98260.18</v>
      </c>
      <c r="D12" s="1">
        <f t="shared" si="0"/>
        <v>103173.189</v>
      </c>
      <c r="E12" s="2">
        <f t="shared" si="1"/>
        <v>109363.58034</v>
      </c>
      <c r="F12" s="2">
        <f t="shared" si="2"/>
        <v>117019.0309638</v>
      </c>
      <c r="G12" s="2">
        <f t="shared" si="3"/>
        <v>126380.55344090401</v>
      </c>
      <c r="H12" s="10"/>
      <c r="I12" s="10"/>
      <c r="J12" s="10"/>
      <c r="K12" s="10"/>
    </row>
    <row r="13" spans="1:11">
      <c r="A13" s="3" t="s">
        <v>12</v>
      </c>
      <c r="B13" s="3" t="s">
        <v>13</v>
      </c>
      <c r="C13" s="7">
        <v>17039702.940000001</v>
      </c>
      <c r="D13" s="1">
        <f t="shared" si="0"/>
        <v>17891688.087000001</v>
      </c>
      <c r="E13" s="2">
        <f t="shared" si="1"/>
        <v>18965189.372220002</v>
      </c>
      <c r="F13" s="2">
        <f t="shared" si="2"/>
        <v>20292752.628275402</v>
      </c>
      <c r="G13" s="2">
        <f t="shared" si="3"/>
        <v>21916172.838537436</v>
      </c>
      <c r="H13" s="10"/>
      <c r="I13" s="10"/>
      <c r="J13" s="10"/>
      <c r="K13" s="10"/>
    </row>
    <row r="14" spans="1:11">
      <c r="A14" s="3" t="s">
        <v>24</v>
      </c>
      <c r="B14" s="3" t="s">
        <v>25</v>
      </c>
      <c r="C14" s="4">
        <v>0</v>
      </c>
      <c r="D14" s="1">
        <f t="shared" si="0"/>
        <v>0</v>
      </c>
      <c r="E14" s="2">
        <f t="shared" si="1"/>
        <v>0</v>
      </c>
      <c r="F14" s="2">
        <f t="shared" si="2"/>
        <v>0</v>
      </c>
      <c r="G14" s="2">
        <f t="shared" si="3"/>
        <v>0</v>
      </c>
      <c r="H14" s="10"/>
      <c r="I14" s="10"/>
      <c r="J14" s="10"/>
      <c r="K14" s="10"/>
    </row>
    <row r="15" spans="1:11">
      <c r="A15" s="3" t="s">
        <v>26</v>
      </c>
      <c r="B15" s="3" t="s">
        <v>27</v>
      </c>
      <c r="C15" s="4">
        <v>54789.66</v>
      </c>
      <c r="D15" s="1">
        <f t="shared" si="0"/>
        <v>57529.143000000004</v>
      </c>
      <c r="E15" s="2">
        <f t="shared" si="1"/>
        <v>60980.89158000001</v>
      </c>
      <c r="F15" s="2">
        <f t="shared" si="2"/>
        <v>65249.553990600012</v>
      </c>
      <c r="G15" s="2">
        <f t="shared" si="3"/>
        <v>70469.518309848019</v>
      </c>
      <c r="H15" s="10"/>
      <c r="I15" s="10"/>
      <c r="J15" s="10"/>
      <c r="K15" s="10"/>
    </row>
    <row r="16" spans="1:11">
      <c r="A16" s="3" t="s">
        <v>14</v>
      </c>
      <c r="B16" s="3" t="s">
        <v>15</v>
      </c>
      <c r="C16" s="4">
        <v>305392.21999999997</v>
      </c>
      <c r="D16" s="1">
        <f t="shared" si="0"/>
        <v>320661.83100000001</v>
      </c>
      <c r="E16" s="2">
        <f t="shared" si="1"/>
        <v>339901.54086000001</v>
      </c>
      <c r="F16" s="2">
        <f t="shared" si="2"/>
        <v>363694.64872020006</v>
      </c>
      <c r="G16" s="2">
        <f t="shared" si="3"/>
        <v>392790.22061781608</v>
      </c>
      <c r="H16" s="10"/>
      <c r="I16" s="10"/>
      <c r="J16" s="10"/>
      <c r="K16" s="10"/>
    </row>
    <row r="17" spans="1:11">
      <c r="A17" s="3" t="s">
        <v>16</v>
      </c>
      <c r="B17" s="3" t="s">
        <v>17</v>
      </c>
      <c r="C17" s="4">
        <v>0</v>
      </c>
      <c r="D17" s="1">
        <f t="shared" si="0"/>
        <v>0</v>
      </c>
      <c r="E17" s="2">
        <f t="shared" si="1"/>
        <v>0</v>
      </c>
      <c r="F17" s="2">
        <f t="shared" si="2"/>
        <v>0</v>
      </c>
      <c r="G17" s="2">
        <f t="shared" si="3"/>
        <v>0</v>
      </c>
      <c r="H17" s="10"/>
      <c r="I17" s="10"/>
      <c r="J17" s="10"/>
      <c r="K17" s="10"/>
    </row>
    <row r="18" spans="1:11">
      <c r="A18" s="3" t="s">
        <v>18</v>
      </c>
      <c r="B18" s="3" t="s">
        <v>19</v>
      </c>
      <c r="C18" s="4">
        <v>0</v>
      </c>
      <c r="D18" s="1">
        <f t="shared" si="0"/>
        <v>0</v>
      </c>
      <c r="E18" s="2">
        <f t="shared" si="1"/>
        <v>0</v>
      </c>
      <c r="F18" s="2">
        <f t="shared" si="2"/>
        <v>0</v>
      </c>
      <c r="G18" s="2">
        <f t="shared" si="3"/>
        <v>0</v>
      </c>
      <c r="H18" s="10"/>
      <c r="I18" s="10"/>
      <c r="J18" s="10"/>
      <c r="K18" s="10"/>
    </row>
    <row r="19" spans="1:11">
      <c r="A19" s="3" t="s">
        <v>20</v>
      </c>
      <c r="B19" s="3" t="s">
        <v>21</v>
      </c>
      <c r="C19" s="4">
        <v>59623.28</v>
      </c>
      <c r="D19" s="1">
        <f t="shared" si="0"/>
        <v>62604.444000000003</v>
      </c>
      <c r="E19" s="2">
        <f t="shared" si="1"/>
        <v>66360.710640000005</v>
      </c>
      <c r="F19" s="2">
        <f t="shared" si="2"/>
        <v>71005.960384800012</v>
      </c>
      <c r="G19" s="2">
        <f t="shared" si="3"/>
        <v>76686.437215584025</v>
      </c>
      <c r="H19" s="10"/>
      <c r="I19" s="10"/>
      <c r="J19" s="10"/>
      <c r="K19" s="10"/>
    </row>
    <row r="20" spans="1:11">
      <c r="A20" s="3" t="s">
        <v>22</v>
      </c>
      <c r="B20" s="3" t="s">
        <v>23</v>
      </c>
      <c r="C20" s="4">
        <v>1938168.02</v>
      </c>
      <c r="D20" s="1">
        <f t="shared" si="0"/>
        <v>2035076.4210000001</v>
      </c>
      <c r="E20" s="2">
        <f t="shared" si="1"/>
        <v>2157181.0062600002</v>
      </c>
      <c r="F20" s="2">
        <f t="shared" si="2"/>
        <v>2308183.6766982004</v>
      </c>
      <c r="G20" s="2">
        <f t="shared" si="3"/>
        <v>2492838.3708340568</v>
      </c>
      <c r="H20" s="10"/>
      <c r="I20" s="10"/>
      <c r="J20" s="10"/>
      <c r="K20" s="10"/>
    </row>
    <row r="21" spans="1:11">
      <c r="A21" s="5"/>
      <c r="B21" s="5"/>
      <c r="C21" s="4">
        <f>SUM(C7:C20)</f>
        <v>23375032.060000002</v>
      </c>
      <c r="D21" s="1">
        <f>SUM(D7:D20)</f>
        <v>24543783.662999999</v>
      </c>
      <c r="E21" s="2">
        <f>SUM(E7:E20)</f>
        <v>26016410.682780001</v>
      </c>
      <c r="F21" s="2">
        <f>SUM(F7:F20)</f>
        <v>27837559.430574603</v>
      </c>
      <c r="G21" s="2">
        <f>SUM(G7:G20)</f>
        <v>30064564.185020573</v>
      </c>
      <c r="H21" s="10"/>
      <c r="I21" s="10"/>
      <c r="J21" s="10"/>
      <c r="K21" s="10"/>
    </row>
    <row r="22" spans="1:11">
      <c r="A22" s="5"/>
      <c r="B22" s="3" t="s">
        <v>28</v>
      </c>
      <c r="C22" s="4">
        <v>2347500</v>
      </c>
      <c r="D22" s="1">
        <f>C22*1.05</f>
        <v>2464875</v>
      </c>
      <c r="E22" s="2">
        <f>D22*1.06</f>
        <v>2612767.5</v>
      </c>
      <c r="F22" s="2">
        <f t="shared" ref="F22:F23" si="4">E22*1.07</f>
        <v>2795661.2250000001</v>
      </c>
      <c r="G22" s="2">
        <f>F22*1.08</f>
        <v>3019314.1230000001</v>
      </c>
      <c r="H22" s="10"/>
      <c r="I22" s="10"/>
      <c r="J22" s="10"/>
      <c r="K22" s="10"/>
    </row>
    <row r="23" spans="1:11">
      <c r="A23" s="5"/>
      <c r="B23" s="3" t="s">
        <v>29</v>
      </c>
      <c r="C23" s="4">
        <v>28611</v>
      </c>
      <c r="D23" s="1">
        <f>C23*1.045</f>
        <v>29898.494999999999</v>
      </c>
      <c r="E23" s="2">
        <f>D23*1.06</f>
        <v>31692.404699999999</v>
      </c>
      <c r="F23" s="2">
        <f t="shared" si="4"/>
        <v>33910.873029000002</v>
      </c>
      <c r="G23" s="2">
        <f>F23*1.08</f>
        <v>36623.742871320006</v>
      </c>
      <c r="H23" s="10"/>
      <c r="I23" s="10"/>
      <c r="J23" s="10"/>
      <c r="K23" s="10"/>
    </row>
    <row r="24" spans="1:11">
      <c r="A24" s="5"/>
      <c r="B24" s="5"/>
      <c r="C24" s="4">
        <f>C21-C22-C23</f>
        <v>20998921.060000002</v>
      </c>
      <c r="D24" s="1">
        <f>D21-D22-D23</f>
        <v>22049010.167999998</v>
      </c>
      <c r="E24" s="2">
        <f>E21-E22-E23</f>
        <v>23371950.778080001</v>
      </c>
      <c r="F24" s="2">
        <f>F21-F22-F23</f>
        <v>25007987.332545601</v>
      </c>
      <c r="G24" s="2">
        <f>G21-G22-G23</f>
        <v>27008626.319149252</v>
      </c>
      <c r="H24" s="10"/>
      <c r="I24" s="10"/>
      <c r="J24" s="10"/>
      <c r="K24" s="10"/>
    </row>
    <row r="25" spans="1:11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</row>
    <row r="26" spans="1:11">
      <c r="A26" s="5"/>
      <c r="B26" s="6" t="s">
        <v>34</v>
      </c>
      <c r="C26" s="4">
        <v>470415</v>
      </c>
      <c r="D26" s="1">
        <f>C26*1.05</f>
        <v>493935.75</v>
      </c>
      <c r="E26" s="2">
        <f>D26*1.06</f>
        <v>523571.89500000002</v>
      </c>
      <c r="F26" s="2">
        <f>E26*1.07</f>
        <v>560221.92765000009</v>
      </c>
      <c r="G26" s="2">
        <f>F26*1.08</f>
        <v>605039.68186200014</v>
      </c>
      <c r="H26" s="10"/>
      <c r="I26" s="10"/>
      <c r="J26" s="10"/>
      <c r="K26" s="10"/>
    </row>
    <row r="27" spans="1:11">
      <c r="A27" s="5"/>
      <c r="B27" s="6" t="s">
        <v>35</v>
      </c>
      <c r="C27" s="4">
        <v>1771508</v>
      </c>
      <c r="D27" s="1">
        <f>C27*1.05</f>
        <v>1860083.4000000001</v>
      </c>
      <c r="E27" s="2">
        <f>D27*1.06</f>
        <v>1971688.4040000003</v>
      </c>
      <c r="F27" s="2">
        <f>E27*1.07</f>
        <v>2109706.5922800004</v>
      </c>
      <c r="G27" s="2">
        <f>F27*1.08</f>
        <v>2278483.1196624008</v>
      </c>
      <c r="H27" s="10"/>
      <c r="I27" s="10"/>
      <c r="J27" s="10"/>
      <c r="K27" s="10"/>
    </row>
    <row r="28" spans="1:11">
      <c r="A28" s="5"/>
      <c r="B28" s="6" t="s">
        <v>36</v>
      </c>
      <c r="C28" s="4">
        <v>1923960</v>
      </c>
      <c r="D28" s="1">
        <f t="shared" ref="D28" si="5">C28*1.05252704242</f>
        <v>2025019.9285343832</v>
      </c>
      <c r="E28" s="2">
        <f t="shared" ref="E28" si="6">D28*1.07966203998</f>
        <v>2186337.1470415862</v>
      </c>
      <c r="F28" s="2">
        <f t="shared" ref="F28" si="7">E28*1.07042055604</f>
        <v>2340300.2246271619</v>
      </c>
      <c r="G28" s="2">
        <f t="shared" ref="G28" si="8">F28*1.06700005903</f>
        <v>2497100.4778251038</v>
      </c>
      <c r="H28" s="10"/>
      <c r="I28" s="10"/>
      <c r="J28" s="10"/>
      <c r="K28" s="10"/>
    </row>
    <row r="29" spans="1:11">
      <c r="A29" s="11" t="s">
        <v>39</v>
      </c>
      <c r="B29" s="10"/>
      <c r="C29" s="10"/>
      <c r="D29" s="12" t="s">
        <v>42</v>
      </c>
      <c r="E29" s="5" t="s">
        <v>42</v>
      </c>
      <c r="F29" s="5" t="s">
        <v>42</v>
      </c>
      <c r="G29" s="5" t="s">
        <v>42</v>
      </c>
      <c r="H29" s="10"/>
      <c r="I29" s="10"/>
      <c r="J29" s="10"/>
      <c r="K29" s="10"/>
    </row>
    <row r="30" spans="1:11">
      <c r="A30" s="13" t="s">
        <v>40</v>
      </c>
      <c r="B30" s="30"/>
      <c r="C30" s="31"/>
      <c r="D30" s="14">
        <v>3.1</v>
      </c>
      <c r="E30" s="15">
        <v>4</v>
      </c>
      <c r="F30" s="15">
        <v>4</v>
      </c>
      <c r="G30" s="15">
        <v>4</v>
      </c>
      <c r="H30" s="10"/>
      <c r="I30" s="10"/>
      <c r="J30" s="10"/>
      <c r="K30" s="10"/>
    </row>
    <row r="31" spans="1:11" s="8" customFormat="1">
      <c r="A31" s="13" t="s">
        <v>41</v>
      </c>
      <c r="B31" s="30"/>
      <c r="C31" s="31"/>
      <c r="D31" s="14">
        <v>1.9</v>
      </c>
      <c r="E31" s="15">
        <v>1.5</v>
      </c>
      <c r="F31" s="15">
        <v>1.5</v>
      </c>
      <c r="G31" s="15">
        <v>1.5</v>
      </c>
      <c r="H31" s="10"/>
      <c r="I31" s="10"/>
      <c r="J31" s="10"/>
      <c r="K31" s="10"/>
    </row>
    <row r="32" spans="1:11" s="8" customFormat="1">
      <c r="A32" s="13" t="s">
        <v>51</v>
      </c>
      <c r="B32" s="30"/>
      <c r="C32" s="31"/>
      <c r="D32" s="16"/>
      <c r="E32" s="15">
        <v>0.5</v>
      </c>
      <c r="F32" s="15">
        <v>0.5</v>
      </c>
      <c r="G32" s="15">
        <v>0.5</v>
      </c>
      <c r="H32" s="10"/>
      <c r="I32" s="10"/>
      <c r="J32" s="10"/>
      <c r="K32" s="10"/>
    </row>
    <row r="33" spans="1:11">
      <c r="A33" s="13"/>
      <c r="B33" s="30"/>
      <c r="C33" s="31"/>
      <c r="D33" s="13"/>
      <c r="E33" s="13"/>
      <c r="F33" s="13"/>
      <c r="G33" s="13"/>
      <c r="H33" s="10"/>
      <c r="I33" s="10"/>
      <c r="J33" s="10"/>
      <c r="K33" s="10"/>
    </row>
    <row r="34" spans="1:11">
      <c r="A34" s="17" t="s">
        <v>43</v>
      </c>
      <c r="B34" s="28"/>
      <c r="C34" s="29"/>
      <c r="D34" s="18">
        <f>SUM(D30:D33)</f>
        <v>5</v>
      </c>
      <c r="E34" s="18">
        <f>SUM(E30:E33)</f>
        <v>6</v>
      </c>
      <c r="F34" s="18">
        <f>SUM(F30:F33)</f>
        <v>6</v>
      </c>
      <c r="G34" s="18">
        <f>SUM(G30:G33)</f>
        <v>6</v>
      </c>
      <c r="H34" s="10"/>
      <c r="I34" s="10"/>
      <c r="J34" s="10"/>
      <c r="K34" s="10"/>
    </row>
    <row r="35" spans="1:11">
      <c r="A35" s="19" t="s">
        <v>37</v>
      </c>
      <c r="B35" s="20"/>
      <c r="C35" s="20"/>
      <c r="D35" s="21"/>
      <c r="E35" s="20"/>
      <c r="F35" s="20"/>
      <c r="G35" s="20"/>
      <c r="H35" s="20"/>
      <c r="I35" s="20"/>
      <c r="J35" s="10"/>
      <c r="K35" s="10"/>
    </row>
    <row r="36" spans="1:11">
      <c r="A36" s="22" t="s">
        <v>38</v>
      </c>
      <c r="B36" s="20"/>
      <c r="C36" s="20"/>
      <c r="D36" s="20"/>
      <c r="E36" s="20"/>
      <c r="F36" s="20"/>
      <c r="G36" s="20"/>
      <c r="H36" s="20"/>
      <c r="I36" s="20"/>
      <c r="J36" s="10"/>
      <c r="K36" s="10"/>
    </row>
    <row r="37" spans="1:11">
      <c r="A37" s="20" t="s">
        <v>52</v>
      </c>
      <c r="B37" s="20"/>
      <c r="C37" s="20"/>
      <c r="D37" s="20"/>
      <c r="E37" s="20"/>
      <c r="F37" s="20"/>
      <c r="G37" s="20"/>
      <c r="H37" s="20"/>
      <c r="I37" s="20"/>
      <c r="J37" s="10"/>
      <c r="K37" s="10"/>
    </row>
    <row r="38" spans="1:11">
      <c r="A38" s="22" t="s">
        <v>53</v>
      </c>
      <c r="B38" s="20"/>
      <c r="C38" s="20"/>
      <c r="D38" s="20"/>
      <c r="E38" s="20"/>
      <c r="F38" s="20"/>
      <c r="G38" s="20"/>
      <c r="H38" s="20"/>
      <c r="I38" s="20"/>
      <c r="J38" s="10"/>
      <c r="K38" s="10"/>
    </row>
    <row r="39" spans="1:11">
      <c r="A39" s="33" t="s">
        <v>54</v>
      </c>
      <c r="B39" s="33"/>
      <c r="C39" s="33"/>
      <c r="D39" s="33"/>
      <c r="E39" s="33"/>
      <c r="F39" s="23"/>
      <c r="G39" s="23"/>
      <c r="H39" s="23"/>
      <c r="I39" s="20"/>
      <c r="J39" s="10"/>
      <c r="K39" s="10"/>
    </row>
    <row r="40" spans="1:11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</row>
    <row r="41" spans="1:11">
      <c r="A41" s="25" t="s">
        <v>44</v>
      </c>
      <c r="B41" s="26"/>
      <c r="C41" s="26"/>
      <c r="D41" s="26"/>
      <c r="E41" s="26"/>
      <c r="F41" s="26"/>
      <c r="G41" s="26"/>
      <c r="H41" s="26"/>
      <c r="I41" s="26"/>
      <c r="J41" s="26"/>
      <c r="K41" s="26"/>
    </row>
    <row r="42" spans="1:11">
      <c r="A42" s="25" t="s">
        <v>45</v>
      </c>
      <c r="B42" s="26"/>
      <c r="C42" s="26"/>
      <c r="D42" s="26"/>
      <c r="E42" s="26"/>
      <c r="F42" s="26"/>
      <c r="G42" s="26"/>
      <c r="H42" s="26"/>
      <c r="I42" s="26"/>
      <c r="J42" s="26"/>
      <c r="K42" s="26"/>
    </row>
    <row r="43" spans="1:11">
      <c r="A43" s="25" t="s">
        <v>46</v>
      </c>
      <c r="B43" s="26"/>
      <c r="C43" s="26"/>
      <c r="D43" s="26"/>
      <c r="E43" s="26"/>
      <c r="F43" s="26"/>
      <c r="G43" s="26"/>
      <c r="H43" s="26"/>
      <c r="I43" s="26"/>
      <c r="J43" s="26"/>
      <c r="K43" s="26"/>
    </row>
    <row r="44" spans="1:11">
      <c r="A44" s="25" t="s">
        <v>47</v>
      </c>
      <c r="B44" s="26"/>
      <c r="C44" s="26"/>
      <c r="D44" s="26"/>
      <c r="E44" s="26"/>
      <c r="F44" s="26"/>
      <c r="G44" s="26"/>
      <c r="H44" s="26"/>
      <c r="I44" s="26"/>
      <c r="J44" s="26"/>
      <c r="K44" s="26"/>
    </row>
  </sheetData>
  <mergeCells count="15">
    <mergeCell ref="A44:K44"/>
    <mergeCell ref="A5:B5"/>
    <mergeCell ref="B31:C31"/>
    <mergeCell ref="B32:C32"/>
    <mergeCell ref="A39:E39"/>
    <mergeCell ref="A2:G2"/>
    <mergeCell ref="A1:G1"/>
    <mergeCell ref="A41:K41"/>
    <mergeCell ref="A42:K42"/>
    <mergeCell ref="A43:K43"/>
    <mergeCell ref="A4:G4"/>
    <mergeCell ref="B34:C34"/>
    <mergeCell ref="B30:C30"/>
    <mergeCell ref="B33:C33"/>
    <mergeCell ref="A3:G3"/>
  </mergeCells>
  <pageMargins left="0.78740157480314965" right="0.31496062992125984" top="0.98425196850393704" bottom="0.78740157480314965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pc64</dc:creator>
  <cp:lastModifiedBy>user</cp:lastModifiedBy>
  <cp:lastPrinted>2017-07-28T14:52:31Z</cp:lastPrinted>
  <dcterms:created xsi:type="dcterms:W3CDTF">2017-05-19T12:48:46Z</dcterms:created>
  <dcterms:modified xsi:type="dcterms:W3CDTF">2017-07-28T14:52:33Z</dcterms:modified>
</cp:coreProperties>
</file>